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el Rode\Desktop\Kohletarget_2023_03\"/>
    </mc:Choice>
  </mc:AlternateContent>
  <xr:revisionPtr revIDLastSave="0" documentId="8_{57676AF5-8FBA-46D9-912F-ACB2B671B109}" xr6:coauthVersionLast="47" xr6:coauthVersionMax="47" xr10:uidLastSave="{00000000-0000-0000-0000-000000000000}"/>
  <bookViews>
    <workbookView xWindow="-120" yWindow="-120" windowWidth="29040" windowHeight="15840" xr2:uid="{16E32EC8-536E-442A-AB15-01DE487FAD49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8" i="1"/>
  <c r="B17" i="1"/>
  <c r="B18" i="1" s="1"/>
  <c r="B19" i="1" s="1"/>
  <c r="B20" i="1" s="1"/>
  <c r="B21" i="1" s="1"/>
  <c r="A21" i="1" s="1"/>
  <c r="R21" i="1" s="1"/>
  <c r="S21" i="1" s="1"/>
  <c r="B7" i="1"/>
  <c r="P7" i="1"/>
  <c r="O7" i="1" s="1"/>
  <c r="P8" i="1"/>
  <c r="O8" i="1" s="1"/>
  <c r="P9" i="1"/>
  <c r="O9" i="1" s="1"/>
  <c r="P10" i="1"/>
  <c r="O10" i="1" s="1"/>
  <c r="P11" i="1"/>
  <c r="O11" i="1" s="1"/>
  <c r="P12" i="1"/>
  <c r="O12" i="1" s="1"/>
  <c r="P13" i="1"/>
  <c r="O13" i="1" s="1"/>
  <c r="P14" i="1"/>
  <c r="O14" i="1" s="1"/>
  <c r="P15" i="1"/>
  <c r="O15" i="1" s="1"/>
  <c r="P16" i="1"/>
  <c r="O16" i="1" s="1"/>
  <c r="P17" i="1"/>
  <c r="O17" i="1" s="1"/>
  <c r="P18" i="1"/>
  <c r="O18" i="1" s="1"/>
  <c r="P19" i="1"/>
  <c r="O19" i="1" s="1"/>
  <c r="P20" i="1"/>
  <c r="O20" i="1" s="1"/>
  <c r="P21" i="1"/>
  <c r="O21" i="1" s="1"/>
  <c r="P6" i="1"/>
  <c r="O6" i="1" s="1"/>
  <c r="A6" i="1"/>
  <c r="R6" i="1" s="1"/>
  <c r="S6" i="1" s="1"/>
  <c r="F5" i="1"/>
  <c r="G5" i="1" s="1"/>
  <c r="H5" i="1" s="1"/>
  <c r="I5" i="1" s="1"/>
  <c r="J5" i="1" s="1"/>
  <c r="K5" i="1" s="1"/>
  <c r="L5" i="1" s="1"/>
  <c r="M5" i="1" s="1"/>
  <c r="N5" i="1" s="1"/>
  <c r="B15" i="1" l="1"/>
  <c r="T21" i="1"/>
  <c r="A18" i="1"/>
  <c r="R18" i="1" s="1"/>
  <c r="S18" i="1" s="1"/>
  <c r="T18" i="1" s="1"/>
  <c r="A14" i="1"/>
  <c r="R14" i="1" s="1"/>
  <c r="S14" i="1" s="1"/>
  <c r="T14" i="1" s="1"/>
  <c r="A10" i="1"/>
  <c r="R10" i="1" s="1"/>
  <c r="S10" i="1" s="1"/>
  <c r="T10" i="1" s="1"/>
  <c r="A17" i="1"/>
  <c r="R17" i="1" s="1"/>
  <c r="S17" i="1" s="1"/>
  <c r="T17" i="1" s="1"/>
  <c r="A13" i="1"/>
  <c r="R13" i="1" s="1"/>
  <c r="S13" i="1" s="1"/>
  <c r="T13" i="1" s="1"/>
  <c r="A9" i="1"/>
  <c r="R9" i="1" s="1"/>
  <c r="S9" i="1" s="1"/>
  <c r="T9" i="1" s="1"/>
  <c r="A20" i="1"/>
  <c r="R20" i="1" s="1"/>
  <c r="S20" i="1" s="1"/>
  <c r="T20" i="1" s="1"/>
  <c r="A16" i="1"/>
  <c r="R16" i="1" s="1"/>
  <c r="S16" i="1" s="1"/>
  <c r="T16" i="1" s="1"/>
  <c r="A12" i="1"/>
  <c r="R12" i="1" s="1"/>
  <c r="S12" i="1" s="1"/>
  <c r="T12" i="1" s="1"/>
  <c r="A8" i="1"/>
  <c r="R8" i="1" s="1"/>
  <c r="S8" i="1" s="1"/>
  <c r="T8" i="1" s="1"/>
  <c r="A19" i="1"/>
  <c r="R19" i="1" s="1"/>
  <c r="S19" i="1" s="1"/>
  <c r="T19" i="1" s="1"/>
  <c r="A15" i="1"/>
  <c r="R15" i="1" s="1"/>
  <c r="S15" i="1" s="1"/>
  <c r="T15" i="1" s="1"/>
  <c r="A11" i="1"/>
  <c r="R11" i="1" s="1"/>
  <c r="S11" i="1" s="1"/>
  <c r="T11" i="1" s="1"/>
  <c r="A7" i="1"/>
  <c r="R7" i="1" s="1"/>
  <c r="S7" i="1" s="1"/>
  <c r="T7" i="1" s="1"/>
  <c r="T6" i="1"/>
  <c r="M24" i="1" l="1"/>
</calcChain>
</file>

<file path=xl/sharedStrings.xml><?xml version="1.0" encoding="utf-8"?>
<sst xmlns="http://schemas.openxmlformats.org/spreadsheetml/2006/main" count="21" uniqueCount="20">
  <si>
    <t>horizontal</t>
  </si>
  <si>
    <t>Summe</t>
  </si>
  <si>
    <t>Vorgabe</t>
  </si>
  <si>
    <t>UB=</t>
  </si>
  <si>
    <t>4,5kV</t>
  </si>
  <si>
    <t>Lambda=</t>
  </si>
  <si>
    <t>pm</t>
  </si>
  <si>
    <t>a_Atom=</t>
  </si>
  <si>
    <t>Int(0)=</t>
  </si>
  <si>
    <t>Winkel</t>
  </si>
  <si>
    <t>Erwartung</t>
  </si>
  <si>
    <t>Max123</t>
  </si>
  <si>
    <t>Max213</t>
  </si>
  <si>
    <t>8,4°</t>
  </si>
  <si>
    <t>4,8°</t>
  </si>
  <si>
    <t>BesselX</t>
  </si>
  <si>
    <t>Quotient=</t>
  </si>
  <si>
    <t>Faktor=</t>
  </si>
  <si>
    <t>OrientrgPlate</t>
  </si>
  <si>
    <t>DetWk in 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</si>
</sst>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/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Modellergebnis 2 Rg </a:t>
            </a:r>
          </a:p>
          <a:p>
            <a:pPr>
              <a:defRPr/>
            </a:pPr>
            <a:r>
              <a:rPr lang="en-US"/>
              <a:t>18 pm alle Lagen streifend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Tabelle1!$B$6:$B$21</c:f>
              <c:numCache>
                <c:formatCode>General</c:formatCode>
                <c:ptCount val="16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6.5</c:v>
                </c:pt>
                <c:pt idx="11">
                  <c:v>7</c:v>
                </c:pt>
                <c:pt idx="12">
                  <c:v>7.5</c:v>
                </c:pt>
                <c:pt idx="13">
                  <c:v>8</c:v>
                </c:pt>
                <c:pt idx="14">
                  <c:v>8.5</c:v>
                </c:pt>
                <c:pt idx="15">
                  <c:v>9</c:v>
                </c:pt>
              </c:numCache>
            </c:numRef>
          </c:xVal>
          <c:yVal>
            <c:numRef>
              <c:f>Tabelle1!$O$6:$O$21</c:f>
              <c:numCache>
                <c:formatCode>General</c:formatCode>
                <c:ptCount val="16"/>
                <c:pt idx="0">
                  <c:v>219.9</c:v>
                </c:pt>
                <c:pt idx="1">
                  <c:v>111.1</c:v>
                </c:pt>
                <c:pt idx="2">
                  <c:v>109.5</c:v>
                </c:pt>
                <c:pt idx="3">
                  <c:v>223.67</c:v>
                </c:pt>
                <c:pt idx="4">
                  <c:v>293.95999999999998</c:v>
                </c:pt>
                <c:pt idx="5">
                  <c:v>250.7</c:v>
                </c:pt>
                <c:pt idx="6">
                  <c:v>84.2</c:v>
                </c:pt>
                <c:pt idx="7">
                  <c:v>65.3</c:v>
                </c:pt>
                <c:pt idx="8">
                  <c:v>81.8</c:v>
                </c:pt>
                <c:pt idx="9">
                  <c:v>159.44999999999999</c:v>
                </c:pt>
                <c:pt idx="10">
                  <c:v>281.86</c:v>
                </c:pt>
                <c:pt idx="11">
                  <c:v>172.79000000000002</c:v>
                </c:pt>
                <c:pt idx="12">
                  <c:v>91.559999999999988</c:v>
                </c:pt>
                <c:pt idx="13">
                  <c:v>91.960000000000008</c:v>
                </c:pt>
                <c:pt idx="14">
                  <c:v>161.38</c:v>
                </c:pt>
                <c:pt idx="15">
                  <c:v>258.77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AF-4D1E-84BE-7BAEB70B41B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Tabelle1!$B$6:$B$21</c:f>
              <c:numCache>
                <c:formatCode>General</c:formatCode>
                <c:ptCount val="16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6.5</c:v>
                </c:pt>
                <c:pt idx="11">
                  <c:v>7</c:v>
                </c:pt>
                <c:pt idx="12">
                  <c:v>7.5</c:v>
                </c:pt>
                <c:pt idx="13">
                  <c:v>8</c:v>
                </c:pt>
                <c:pt idx="14">
                  <c:v>8.5</c:v>
                </c:pt>
                <c:pt idx="15">
                  <c:v>9</c:v>
                </c:pt>
              </c:numCache>
            </c:numRef>
          </c:xVal>
          <c:yVal>
            <c:numRef>
              <c:f>Tabelle1!$T$6:$T$21</c:f>
              <c:numCache>
                <c:formatCode>General</c:formatCode>
                <c:ptCount val="16"/>
                <c:pt idx="0">
                  <c:v>215.24084841668537</c:v>
                </c:pt>
                <c:pt idx="1">
                  <c:v>105.86282285390982</c:v>
                </c:pt>
                <c:pt idx="2">
                  <c:v>100.46652819987253</c:v>
                </c:pt>
                <c:pt idx="3">
                  <c:v>195.41322505552432</c:v>
                </c:pt>
                <c:pt idx="4">
                  <c:v>241.77903551441713</c:v>
                </c:pt>
                <c:pt idx="5">
                  <c:v>191.85179828873734</c:v>
                </c:pt>
                <c:pt idx="6">
                  <c:v>59.226522937098594</c:v>
                </c:pt>
                <c:pt idx="7">
                  <c:v>41.686212332714113</c:v>
                </c:pt>
                <c:pt idx="8">
                  <c:v>46.763752898011802</c:v>
                </c:pt>
                <c:pt idx="9">
                  <c:v>80.485045628730703</c:v>
                </c:pt>
                <c:pt idx="10">
                  <c:v>105.87167873075181</c:v>
                </c:pt>
                <c:pt idx="11">
                  <c:v>54.55274014578697</c:v>
                </c:pt>
                <c:pt idx="12">
                  <c:v>23.823441295285903</c:v>
                </c:pt>
                <c:pt idx="13">
                  <c:v>19.288652589981506</c:v>
                </c:pt>
                <c:pt idx="14">
                  <c:v>26.607014716834595</c:v>
                </c:pt>
                <c:pt idx="15">
                  <c:v>32.562657923926466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C6-4596-99AA-5EC000489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450368"/>
        <c:axId val="372451352"/>
      </c:scatterChart>
      <c:valAx>
        <c:axId val="372450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Detektionswinkel in 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2451352"/>
        <c:crosses val="autoZero"/>
        <c:crossBetween val="midCat"/>
        <c:majorUnit val="2"/>
        <c:minorUnit val="0.5"/>
      </c:valAx>
      <c:valAx>
        <c:axId val="372451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Intensität in willk. Einheiten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2450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33337</xdr:rowOff>
    </xdr:from>
    <xdr:to>
      <xdr:col>7</xdr:col>
      <xdr:colOff>161925</xdr:colOff>
      <xdr:row>35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469C5E9-5625-30BA-FEC2-6EDF2806E3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1400C-224D-4E87-9BAE-F273512EA385}">
  <dimension ref="A1:T24"/>
  <sheetViews>
    <sheetView tabSelected="1" workbookViewId="0">
      <selection activeCell="O6" sqref="O6"/>
    </sheetView>
  </sheetViews>
  <sheetFormatPr baseColWidth="10" defaultRowHeight="15" x14ac:dyDescent="0.25"/>
  <cols>
    <col min="3" max="3" width="12.5703125" customWidth="1"/>
    <col min="15" max="15" width="11.42578125" style="1"/>
  </cols>
  <sheetData>
    <row r="1" spans="1:20" x14ac:dyDescent="0.25">
      <c r="B1" t="s">
        <v>2</v>
      </c>
      <c r="D1" t="s">
        <v>3</v>
      </c>
      <c r="E1" t="s">
        <v>4</v>
      </c>
      <c r="F1" t="s">
        <v>5</v>
      </c>
      <c r="G1">
        <v>18</v>
      </c>
      <c r="H1" t="s">
        <v>6</v>
      </c>
      <c r="I1" t="s">
        <v>7</v>
      </c>
      <c r="J1">
        <v>48</v>
      </c>
      <c r="K1" t="s">
        <v>6</v>
      </c>
      <c r="L1" t="s">
        <v>8</v>
      </c>
      <c r="M1">
        <v>1</v>
      </c>
      <c r="P1" t="s">
        <v>17</v>
      </c>
      <c r="Q1">
        <v>10</v>
      </c>
    </row>
    <row r="2" spans="1:20" x14ac:dyDescent="0.25">
      <c r="E2" t="s">
        <v>9</v>
      </c>
    </row>
    <row r="3" spans="1:20" x14ac:dyDescent="0.25">
      <c r="B3" t="s">
        <v>10</v>
      </c>
      <c r="D3" t="s">
        <v>11</v>
      </c>
      <c r="E3" t="s">
        <v>13</v>
      </c>
    </row>
    <row r="4" spans="1:20" x14ac:dyDescent="0.25">
      <c r="D4" t="s">
        <v>12</v>
      </c>
      <c r="E4" t="s">
        <v>14</v>
      </c>
    </row>
    <row r="5" spans="1:20" x14ac:dyDescent="0.25">
      <c r="B5" s="6" t="s">
        <v>19</v>
      </c>
      <c r="C5" s="7" t="s">
        <v>18</v>
      </c>
      <c r="D5" s="7">
        <v>0</v>
      </c>
      <c r="E5" s="7">
        <v>10</v>
      </c>
      <c r="F5" s="7">
        <f>E5+5</f>
        <v>15</v>
      </c>
      <c r="G5" s="7">
        <f t="shared" ref="G5:M5" si="0">F5+5</f>
        <v>20</v>
      </c>
      <c r="H5" s="7">
        <f t="shared" si="0"/>
        <v>25</v>
      </c>
      <c r="I5" s="7">
        <f t="shared" si="0"/>
        <v>30</v>
      </c>
      <c r="J5" s="7">
        <f t="shared" si="0"/>
        <v>35</v>
      </c>
      <c r="K5" s="7">
        <f t="shared" si="0"/>
        <v>40</v>
      </c>
      <c r="L5" s="7">
        <f t="shared" si="0"/>
        <v>45</v>
      </c>
      <c r="M5" s="7">
        <f t="shared" si="0"/>
        <v>50</v>
      </c>
      <c r="N5" s="7">
        <f>M5+5</f>
        <v>55</v>
      </c>
      <c r="O5" s="3" t="s">
        <v>1</v>
      </c>
      <c r="P5" s="2" t="s">
        <v>0</v>
      </c>
      <c r="Q5" s="2"/>
      <c r="R5" t="s">
        <v>15</v>
      </c>
    </row>
    <row r="6" spans="1:20" x14ac:dyDescent="0.25">
      <c r="A6">
        <f>2*PI()/360*B6</f>
        <v>1.7453292519943295E-2</v>
      </c>
      <c r="B6" s="6">
        <v>1</v>
      </c>
      <c r="C6" s="3"/>
      <c r="D6" s="2">
        <v>169</v>
      </c>
      <c r="E6" s="2">
        <v>169</v>
      </c>
      <c r="F6" s="2">
        <v>169</v>
      </c>
      <c r="G6" s="2">
        <v>169</v>
      </c>
      <c r="H6" s="2">
        <v>169</v>
      </c>
      <c r="I6" s="2">
        <v>169</v>
      </c>
      <c r="J6" s="2">
        <v>169</v>
      </c>
      <c r="K6" s="2">
        <v>169</v>
      </c>
      <c r="L6" s="2">
        <v>169</v>
      </c>
      <c r="M6" s="2">
        <v>169</v>
      </c>
      <c r="N6" s="2">
        <v>169</v>
      </c>
      <c r="O6" s="4">
        <f>(SUM(D6:N6)+P6)/10</f>
        <v>219.9</v>
      </c>
      <c r="P6" s="2">
        <f>Q6*$Q$1</f>
        <v>340</v>
      </c>
      <c r="Q6" s="2">
        <v>34</v>
      </c>
      <c r="R6">
        <f>2*$J$1*SIN(A6)/$G$1</f>
        <v>9.3079500998845391E-2</v>
      </c>
      <c r="S6">
        <f>$M$1*((2*BESSELJ(PI()*R6,1))/(PI()*R6))^2</f>
        <v>0.97881240753381249</v>
      </c>
      <c r="T6" s="5">
        <f>O6*S6</f>
        <v>215.24084841668537</v>
      </c>
    </row>
    <row r="7" spans="1:20" x14ac:dyDescent="0.25">
      <c r="A7">
        <f t="shared" ref="A7:A21" si="1">2*PI()/360*B7</f>
        <v>2.6179938779914945E-2</v>
      </c>
      <c r="B7" s="6">
        <f>B6+0.5</f>
        <v>1.5</v>
      </c>
      <c r="C7" s="3"/>
      <c r="D7" s="2">
        <v>101</v>
      </c>
      <c r="E7" s="2">
        <v>101</v>
      </c>
      <c r="F7" s="2">
        <v>101</v>
      </c>
      <c r="G7" s="2">
        <v>101</v>
      </c>
      <c r="H7" s="2">
        <v>101</v>
      </c>
      <c r="I7" s="2">
        <v>101</v>
      </c>
      <c r="J7" s="2">
        <v>101</v>
      </c>
      <c r="K7" s="2">
        <v>101</v>
      </c>
      <c r="L7" s="2">
        <v>101</v>
      </c>
      <c r="M7" s="2">
        <v>101</v>
      </c>
      <c r="N7" s="2">
        <v>101</v>
      </c>
      <c r="O7" s="4">
        <f t="shared" ref="O7:O21" si="2">(SUM(D7:N7)+P7)/10</f>
        <v>111.1</v>
      </c>
      <c r="P7" s="2">
        <f t="shared" ref="P7:P21" si="3">Q7*$Q$1</f>
        <v>0</v>
      </c>
      <c r="Q7" s="2">
        <v>0</v>
      </c>
      <c r="R7">
        <f t="shared" ref="R7:R21" si="4">2*$J$1*SIN(A7)/$G$1</f>
        <v>0.13961039097532349</v>
      </c>
      <c r="S7">
        <f t="shared" ref="S7:S21" si="5">$M$1*((2*BESSELJ(PI()*R7,1))/(PI()*R7))^2</f>
        <v>0.95286069175436383</v>
      </c>
      <c r="T7" s="5">
        <f t="shared" ref="T7:T21" si="6">O7*S7</f>
        <v>105.86282285390982</v>
      </c>
    </row>
    <row r="8" spans="1:20" x14ac:dyDescent="0.25">
      <c r="A8">
        <f t="shared" si="1"/>
        <v>3.4906585039886591E-2</v>
      </c>
      <c r="B8" s="6">
        <f t="shared" ref="B8:B21" si="7">B7+0.5</f>
        <v>2</v>
      </c>
      <c r="C8" s="3"/>
      <c r="D8" s="2">
        <v>45</v>
      </c>
      <c r="E8" s="2">
        <v>45</v>
      </c>
      <c r="F8" s="2">
        <v>45</v>
      </c>
      <c r="G8" s="2">
        <v>45</v>
      </c>
      <c r="H8" s="2">
        <v>45</v>
      </c>
      <c r="I8" s="2">
        <v>45</v>
      </c>
      <c r="J8" s="2">
        <v>45</v>
      </c>
      <c r="K8" s="2">
        <v>45</v>
      </c>
      <c r="L8" s="2">
        <v>45</v>
      </c>
      <c r="M8" s="2">
        <v>45</v>
      </c>
      <c r="N8" s="2">
        <v>45</v>
      </c>
      <c r="O8" s="4">
        <f t="shared" si="2"/>
        <v>109.5</v>
      </c>
      <c r="P8" s="2">
        <f t="shared" si="3"/>
        <v>600</v>
      </c>
      <c r="Q8" s="2">
        <v>60</v>
      </c>
      <c r="R8">
        <f t="shared" si="4"/>
        <v>0.18613064908000515</v>
      </c>
      <c r="S8">
        <f t="shared" si="5"/>
        <v>0.91750254063810532</v>
      </c>
      <c r="T8" s="5">
        <f t="shared" si="6"/>
        <v>100.46652819987253</v>
      </c>
    </row>
    <row r="9" spans="1:20" x14ac:dyDescent="0.25">
      <c r="A9">
        <f t="shared" si="1"/>
        <v>4.3633231299858237E-2</v>
      </c>
      <c r="B9" s="6">
        <f t="shared" si="7"/>
        <v>2.5</v>
      </c>
      <c r="C9" s="3"/>
      <c r="D9" s="2">
        <v>3.6</v>
      </c>
      <c r="E9" s="2">
        <v>3.4</v>
      </c>
      <c r="F9" s="2">
        <v>3.3</v>
      </c>
      <c r="G9" s="2">
        <v>3.2</v>
      </c>
      <c r="H9" s="2">
        <v>3.1</v>
      </c>
      <c r="I9" s="2">
        <v>3.1</v>
      </c>
      <c r="J9" s="2">
        <v>3.2</v>
      </c>
      <c r="K9" s="2">
        <v>3.3</v>
      </c>
      <c r="L9" s="2">
        <v>3.4</v>
      </c>
      <c r="M9" s="2">
        <v>3.5</v>
      </c>
      <c r="N9" s="2">
        <v>3.6</v>
      </c>
      <c r="O9" s="4">
        <f t="shared" si="2"/>
        <v>223.67</v>
      </c>
      <c r="P9" s="2">
        <f t="shared" si="3"/>
        <v>2200</v>
      </c>
      <c r="Q9" s="2">
        <v>220</v>
      </c>
      <c r="R9">
        <f t="shared" si="4"/>
        <v>0.23263673261512535</v>
      </c>
      <c r="S9">
        <f t="shared" si="5"/>
        <v>0.87366756854081606</v>
      </c>
      <c r="T9" s="5">
        <f t="shared" si="6"/>
        <v>195.41322505552432</v>
      </c>
    </row>
    <row r="10" spans="1:20" x14ac:dyDescent="0.25">
      <c r="A10">
        <f t="shared" si="1"/>
        <v>5.235987755982989E-2</v>
      </c>
      <c r="B10" s="6">
        <f t="shared" si="7"/>
        <v>3</v>
      </c>
      <c r="C10" s="3"/>
      <c r="D10" s="2">
        <v>2.9</v>
      </c>
      <c r="E10" s="2">
        <v>3.2</v>
      </c>
      <c r="F10" s="2">
        <v>3.7</v>
      </c>
      <c r="G10" s="2">
        <v>4</v>
      </c>
      <c r="H10" s="2">
        <v>4.2</v>
      </c>
      <c r="I10" s="2">
        <v>4.3</v>
      </c>
      <c r="J10" s="2">
        <v>4</v>
      </c>
      <c r="K10" s="2">
        <v>3.8</v>
      </c>
      <c r="L10" s="2">
        <v>3.5</v>
      </c>
      <c r="M10" s="2">
        <v>3.1</v>
      </c>
      <c r="N10" s="2">
        <v>2.9</v>
      </c>
      <c r="O10" s="4">
        <f t="shared" si="2"/>
        <v>293.95999999999998</v>
      </c>
      <c r="P10" s="2">
        <f t="shared" si="3"/>
        <v>2900</v>
      </c>
      <c r="Q10" s="2">
        <v>290</v>
      </c>
      <c r="R10">
        <f t="shared" si="4"/>
        <v>0.27912509996236712</v>
      </c>
      <c r="S10">
        <f t="shared" si="5"/>
        <v>0.82248957516130472</v>
      </c>
      <c r="T10" s="5">
        <f t="shared" si="6"/>
        <v>241.77903551441713</v>
      </c>
    </row>
    <row r="11" spans="1:20" x14ac:dyDescent="0.25">
      <c r="A11">
        <f t="shared" si="1"/>
        <v>6.1086523819801536E-2</v>
      </c>
      <c r="B11" s="6">
        <f t="shared" si="7"/>
        <v>3.5</v>
      </c>
      <c r="C11" s="3"/>
      <c r="D11" s="2">
        <v>15</v>
      </c>
      <c r="E11" s="2">
        <v>17</v>
      </c>
      <c r="F11" s="2">
        <v>19</v>
      </c>
      <c r="G11" s="2">
        <v>21</v>
      </c>
      <c r="H11" s="2">
        <v>22</v>
      </c>
      <c r="I11" s="2">
        <v>22</v>
      </c>
      <c r="J11" s="2">
        <v>21</v>
      </c>
      <c r="K11" s="2">
        <v>19</v>
      </c>
      <c r="L11" s="2">
        <v>18</v>
      </c>
      <c r="M11" s="2">
        <v>17</v>
      </c>
      <c r="N11" s="2">
        <v>16</v>
      </c>
      <c r="O11" s="4">
        <f t="shared" si="2"/>
        <v>250.7</v>
      </c>
      <c r="P11" s="2">
        <f t="shared" si="3"/>
        <v>2300</v>
      </c>
      <c r="Q11" s="2">
        <v>230</v>
      </c>
      <c r="R11">
        <f t="shared" si="4"/>
        <v>0.32559221085257001</v>
      </c>
      <c r="S11">
        <f t="shared" si="5"/>
        <v>0.7652644526874246</v>
      </c>
      <c r="T11" s="5">
        <f t="shared" si="6"/>
        <v>191.85179828873734</v>
      </c>
    </row>
    <row r="12" spans="1:20" x14ac:dyDescent="0.25">
      <c r="A12">
        <f t="shared" si="1"/>
        <v>6.9813170079773182E-2</v>
      </c>
      <c r="B12" s="6">
        <f t="shared" si="7"/>
        <v>4</v>
      </c>
      <c r="C12" s="3"/>
      <c r="D12" s="2">
        <v>31</v>
      </c>
      <c r="E12" s="2">
        <v>37</v>
      </c>
      <c r="F12" s="2">
        <v>43</v>
      </c>
      <c r="G12" s="2">
        <v>48</v>
      </c>
      <c r="H12" s="2">
        <v>51</v>
      </c>
      <c r="I12" s="2">
        <v>52</v>
      </c>
      <c r="J12" s="2">
        <v>50</v>
      </c>
      <c r="K12" s="2">
        <v>45</v>
      </c>
      <c r="L12" s="2">
        <v>39</v>
      </c>
      <c r="M12" s="2">
        <v>35</v>
      </c>
      <c r="N12" s="2">
        <v>31</v>
      </c>
      <c r="O12" s="4">
        <f t="shared" si="2"/>
        <v>84.2</v>
      </c>
      <c r="P12" s="2">
        <f t="shared" si="3"/>
        <v>380</v>
      </c>
      <c r="Q12" s="2">
        <v>38</v>
      </c>
      <c r="R12">
        <f t="shared" si="4"/>
        <v>0.37203452663533493</v>
      </c>
      <c r="S12">
        <f t="shared" si="5"/>
        <v>0.70340288523870065</v>
      </c>
      <c r="T12" s="5">
        <f t="shared" si="6"/>
        <v>59.226522937098594</v>
      </c>
    </row>
    <row r="13" spans="1:20" x14ac:dyDescent="0.25">
      <c r="A13">
        <f t="shared" si="1"/>
        <v>7.8539816339744828E-2</v>
      </c>
      <c r="B13" s="6">
        <f t="shared" si="7"/>
        <v>4.5</v>
      </c>
      <c r="C13" s="3"/>
      <c r="D13" s="2">
        <v>31</v>
      </c>
      <c r="E13" s="2">
        <v>42</v>
      </c>
      <c r="F13" s="2">
        <v>48</v>
      </c>
      <c r="G13" s="2">
        <v>59</v>
      </c>
      <c r="H13" s="2">
        <v>64</v>
      </c>
      <c r="I13" s="2">
        <v>64</v>
      </c>
      <c r="J13" s="2">
        <v>60</v>
      </c>
      <c r="K13" s="2">
        <v>54</v>
      </c>
      <c r="L13" s="2">
        <v>43</v>
      </c>
      <c r="M13" s="2">
        <v>36</v>
      </c>
      <c r="N13" s="2">
        <v>32</v>
      </c>
      <c r="O13" s="4">
        <f t="shared" si="2"/>
        <v>65.3</v>
      </c>
      <c r="P13" s="2">
        <f t="shared" si="3"/>
        <v>120</v>
      </c>
      <c r="Q13" s="2">
        <v>12</v>
      </c>
      <c r="R13">
        <f t="shared" si="4"/>
        <v>0.4184485105485064</v>
      </c>
      <c r="S13">
        <f t="shared" si="5"/>
        <v>0.63837997446729122</v>
      </c>
      <c r="T13" s="5">
        <f t="shared" si="6"/>
        <v>41.686212332714113</v>
      </c>
    </row>
    <row r="14" spans="1:20" x14ac:dyDescent="0.25">
      <c r="A14">
        <f t="shared" si="1"/>
        <v>8.7266462599716474E-2</v>
      </c>
      <c r="B14" s="6">
        <f t="shared" si="7"/>
        <v>5</v>
      </c>
      <c r="C14" s="3"/>
      <c r="D14" s="2">
        <v>17</v>
      </c>
      <c r="E14" s="2">
        <v>32</v>
      </c>
      <c r="F14" s="2">
        <v>47</v>
      </c>
      <c r="G14" s="2">
        <v>58</v>
      </c>
      <c r="H14" s="2">
        <v>69</v>
      </c>
      <c r="I14" s="2">
        <v>69</v>
      </c>
      <c r="J14" s="2">
        <v>62</v>
      </c>
      <c r="K14" s="2">
        <v>48</v>
      </c>
      <c r="L14" s="2">
        <v>37</v>
      </c>
      <c r="M14" s="2">
        <v>22</v>
      </c>
      <c r="N14" s="2">
        <v>17</v>
      </c>
      <c r="O14" s="4">
        <f t="shared" si="2"/>
        <v>81.8</v>
      </c>
      <c r="P14" s="2">
        <f t="shared" si="3"/>
        <v>340</v>
      </c>
      <c r="Q14" s="2">
        <v>34</v>
      </c>
      <c r="R14">
        <f t="shared" si="4"/>
        <v>0.46483062798751029</v>
      </c>
      <c r="S14">
        <f t="shared" si="5"/>
        <v>0.57168402075809055</v>
      </c>
      <c r="T14" s="5">
        <f t="shared" si="6"/>
        <v>46.763752898011802</v>
      </c>
    </row>
    <row r="15" spans="1:20" x14ac:dyDescent="0.25">
      <c r="A15">
        <f t="shared" si="1"/>
        <v>9.599310885968812E-2</v>
      </c>
      <c r="B15" s="6">
        <f t="shared" si="7"/>
        <v>5.5</v>
      </c>
      <c r="C15" s="3"/>
      <c r="D15" s="2">
        <v>0.7</v>
      </c>
      <c r="E15" s="2">
        <v>10</v>
      </c>
      <c r="F15" s="2">
        <v>28</v>
      </c>
      <c r="G15" s="2">
        <v>47</v>
      </c>
      <c r="H15" s="2">
        <v>60</v>
      </c>
      <c r="I15" s="2">
        <v>59</v>
      </c>
      <c r="J15" s="2">
        <v>44</v>
      </c>
      <c r="K15" s="2">
        <v>29</v>
      </c>
      <c r="L15" s="2">
        <v>12</v>
      </c>
      <c r="M15" s="2">
        <v>3.8</v>
      </c>
      <c r="N15" s="2">
        <v>1</v>
      </c>
      <c r="O15" s="4">
        <f t="shared" si="2"/>
        <v>159.44999999999999</v>
      </c>
      <c r="P15" s="2">
        <f t="shared" si="3"/>
        <v>1300</v>
      </c>
      <c r="Q15" s="2">
        <v>130</v>
      </c>
      <c r="R15">
        <f t="shared" si="4"/>
        <v>0.51117734677452786</v>
      </c>
      <c r="S15">
        <f t="shared" si="5"/>
        <v>0.50476667060978808</v>
      </c>
      <c r="T15" s="5">
        <f t="shared" si="6"/>
        <v>80.485045628730703</v>
      </c>
    </row>
    <row r="16" spans="1:20" x14ac:dyDescent="0.25">
      <c r="A16">
        <f t="shared" si="1"/>
        <v>0.11344640137963143</v>
      </c>
      <c r="B16" s="6">
        <v>6.5</v>
      </c>
      <c r="C16" s="3"/>
      <c r="D16" s="2">
        <v>32</v>
      </c>
      <c r="E16" s="2">
        <v>1.1000000000000001</v>
      </c>
      <c r="F16" s="2">
        <v>2.8</v>
      </c>
      <c r="G16" s="2">
        <v>25</v>
      </c>
      <c r="H16" s="2">
        <v>38</v>
      </c>
      <c r="I16" s="2">
        <v>40</v>
      </c>
      <c r="J16" s="2">
        <v>23</v>
      </c>
      <c r="K16" s="2">
        <v>5.3</v>
      </c>
      <c r="L16" s="2">
        <v>2.4</v>
      </c>
      <c r="M16" s="2">
        <v>14</v>
      </c>
      <c r="N16" s="2">
        <v>35</v>
      </c>
      <c r="O16" s="4">
        <f t="shared" si="2"/>
        <v>281.86</v>
      </c>
      <c r="P16" s="2">
        <f t="shared" si="3"/>
        <v>2600</v>
      </c>
      <c r="Q16" s="2">
        <v>260</v>
      </c>
      <c r="R16">
        <f t="shared" si="4"/>
        <v>0.60375047342883592</v>
      </c>
      <c r="S16">
        <f t="shared" si="5"/>
        <v>0.37561796186316543</v>
      </c>
      <c r="T16" s="5">
        <f t="shared" si="6"/>
        <v>105.87167873075181</v>
      </c>
    </row>
    <row r="17" spans="1:20" x14ac:dyDescent="0.25">
      <c r="A17">
        <f t="shared" si="1"/>
        <v>0.12217304763960307</v>
      </c>
      <c r="B17" s="6">
        <f t="shared" si="7"/>
        <v>7</v>
      </c>
      <c r="C17" s="3"/>
      <c r="D17" s="2">
        <v>140</v>
      </c>
      <c r="E17" s="2">
        <v>17</v>
      </c>
      <c r="F17" s="2">
        <v>0</v>
      </c>
      <c r="G17" s="2">
        <v>14</v>
      </c>
      <c r="H17" s="2">
        <v>28</v>
      </c>
      <c r="I17" s="2">
        <v>24</v>
      </c>
      <c r="J17" s="2">
        <v>7</v>
      </c>
      <c r="K17" s="2">
        <v>3.9</v>
      </c>
      <c r="L17" s="2">
        <v>48</v>
      </c>
      <c r="M17" s="2">
        <v>94</v>
      </c>
      <c r="N17" s="2">
        <v>152</v>
      </c>
      <c r="O17" s="4">
        <f t="shared" si="2"/>
        <v>172.79000000000002</v>
      </c>
      <c r="P17" s="2">
        <f t="shared" si="3"/>
        <v>1200</v>
      </c>
      <c r="Q17" s="2">
        <v>120</v>
      </c>
      <c r="R17">
        <f t="shared" si="4"/>
        <v>0.6499698314941198</v>
      </c>
      <c r="S17">
        <f t="shared" si="5"/>
        <v>0.31571699835515343</v>
      </c>
      <c r="T17" s="5">
        <f t="shared" si="6"/>
        <v>54.55274014578697</v>
      </c>
    </row>
    <row r="18" spans="1:20" x14ac:dyDescent="0.25">
      <c r="A18">
        <f t="shared" si="1"/>
        <v>0.1308996938995747</v>
      </c>
      <c r="B18" s="6">
        <f t="shared" si="7"/>
        <v>7.5</v>
      </c>
      <c r="C18" s="3"/>
      <c r="D18" s="2">
        <v>200</v>
      </c>
      <c r="E18" s="2">
        <v>19</v>
      </c>
      <c r="F18" s="2">
        <v>1.2</v>
      </c>
      <c r="G18" s="2">
        <v>14</v>
      </c>
      <c r="H18" s="2">
        <v>29</v>
      </c>
      <c r="I18" s="2">
        <v>25</v>
      </c>
      <c r="J18" s="2">
        <v>3.4</v>
      </c>
      <c r="K18" s="2">
        <v>4</v>
      </c>
      <c r="L18" s="2">
        <v>77</v>
      </c>
      <c r="M18" s="2">
        <v>143</v>
      </c>
      <c r="N18" s="2">
        <v>220</v>
      </c>
      <c r="O18" s="4">
        <f t="shared" si="2"/>
        <v>91.559999999999988</v>
      </c>
      <c r="P18" s="2">
        <f t="shared" si="3"/>
        <v>180</v>
      </c>
      <c r="Q18" s="2">
        <v>18</v>
      </c>
      <c r="R18">
        <f t="shared" si="4"/>
        <v>0.69613969184027502</v>
      </c>
      <c r="S18">
        <f t="shared" si="5"/>
        <v>0.26019485905729473</v>
      </c>
      <c r="T18" s="5">
        <f t="shared" si="6"/>
        <v>23.823441295285903</v>
      </c>
    </row>
    <row r="19" spans="1:20" x14ac:dyDescent="0.25">
      <c r="A19">
        <f t="shared" si="1"/>
        <v>0.13962634015954636</v>
      </c>
      <c r="B19" s="6">
        <f t="shared" si="7"/>
        <v>8</v>
      </c>
      <c r="C19" s="3"/>
      <c r="D19" s="2">
        <v>228</v>
      </c>
      <c r="E19" s="2">
        <v>26</v>
      </c>
      <c r="F19" s="2">
        <v>4</v>
      </c>
      <c r="G19" s="2">
        <v>6.6</v>
      </c>
      <c r="H19" s="2">
        <v>33</v>
      </c>
      <c r="I19" s="2">
        <v>33</v>
      </c>
      <c r="J19" s="2">
        <v>1</v>
      </c>
      <c r="K19" s="2">
        <v>10</v>
      </c>
      <c r="L19" s="2">
        <v>81</v>
      </c>
      <c r="M19" s="2">
        <v>152</v>
      </c>
      <c r="N19" s="2">
        <v>255</v>
      </c>
      <c r="O19" s="4">
        <f t="shared" si="2"/>
        <v>91.960000000000008</v>
      </c>
      <c r="P19" s="2">
        <f t="shared" si="3"/>
        <v>90</v>
      </c>
      <c r="Q19" s="2">
        <v>9</v>
      </c>
      <c r="R19">
        <f t="shared" si="4"/>
        <v>0.74225653845368234</v>
      </c>
      <c r="S19">
        <f t="shared" si="5"/>
        <v>0.20975046313594503</v>
      </c>
      <c r="T19" s="5">
        <f t="shared" si="6"/>
        <v>19.288652589981506</v>
      </c>
    </row>
    <row r="20" spans="1:20" x14ac:dyDescent="0.25">
      <c r="A20">
        <f t="shared" si="1"/>
        <v>0.14835298641951802</v>
      </c>
      <c r="B20" s="6">
        <f t="shared" si="7"/>
        <v>8.5</v>
      </c>
      <c r="C20" s="3"/>
      <c r="D20" s="2">
        <v>228</v>
      </c>
      <c r="E20" s="2">
        <v>14</v>
      </c>
      <c r="F20" s="2">
        <v>0.8</v>
      </c>
      <c r="G20" s="2">
        <v>11</v>
      </c>
      <c r="H20" s="2">
        <v>44</v>
      </c>
      <c r="I20" s="2">
        <v>39</v>
      </c>
      <c r="J20" s="2">
        <v>4</v>
      </c>
      <c r="K20" s="2">
        <v>7</v>
      </c>
      <c r="L20" s="2">
        <v>82</v>
      </c>
      <c r="M20" s="2">
        <v>194</v>
      </c>
      <c r="N20" s="2">
        <v>260</v>
      </c>
      <c r="O20" s="4">
        <f t="shared" si="2"/>
        <v>161.38</v>
      </c>
      <c r="P20" s="2">
        <f t="shared" si="3"/>
        <v>730</v>
      </c>
      <c r="Q20" s="2">
        <v>73</v>
      </c>
      <c r="R20">
        <f t="shared" si="4"/>
        <v>0.78831685935792328</v>
      </c>
      <c r="S20">
        <f t="shared" si="5"/>
        <v>0.16487182251105834</v>
      </c>
      <c r="T20" s="5">
        <f t="shared" si="6"/>
        <v>26.607014716834595</v>
      </c>
    </row>
    <row r="21" spans="1:20" x14ac:dyDescent="0.25">
      <c r="A21">
        <f t="shared" si="1"/>
        <v>0.15707963267948966</v>
      </c>
      <c r="B21" s="6">
        <f t="shared" si="7"/>
        <v>9</v>
      </c>
      <c r="C21" s="3"/>
      <c r="D21" s="2">
        <v>161</v>
      </c>
      <c r="E21" s="2">
        <v>7.6</v>
      </c>
      <c r="F21" s="2">
        <v>3.9</v>
      </c>
      <c r="G21" s="2">
        <v>20</v>
      </c>
      <c r="H21" s="2">
        <v>59</v>
      </c>
      <c r="I21" s="2">
        <v>43</v>
      </c>
      <c r="J21" s="2">
        <v>7</v>
      </c>
      <c r="K21" s="2">
        <v>0.2</v>
      </c>
      <c r="L21" s="2">
        <v>63</v>
      </c>
      <c r="M21" s="2">
        <v>138</v>
      </c>
      <c r="N21" s="2">
        <v>195</v>
      </c>
      <c r="O21" s="4">
        <f t="shared" si="2"/>
        <v>258.77</v>
      </c>
      <c r="P21" s="2">
        <f t="shared" si="3"/>
        <v>1890</v>
      </c>
      <c r="Q21" s="2">
        <v>189</v>
      </c>
      <c r="R21">
        <f t="shared" si="4"/>
        <v>0.83431714688123138</v>
      </c>
      <c r="S21">
        <f t="shared" si="5"/>
        <v>0.12583629448516623</v>
      </c>
      <c r="T21" s="5">
        <f t="shared" si="6"/>
        <v>32.562657923926466</v>
      </c>
    </row>
    <row r="22" spans="1:20" x14ac:dyDescent="0.25">
      <c r="G22" s="2">
        <v>36</v>
      </c>
    </row>
    <row r="24" spans="1:20" x14ac:dyDescent="0.25">
      <c r="L24" s="1" t="s">
        <v>16</v>
      </c>
      <c r="M24" s="1">
        <f>T13/T20</f>
        <v>1.5667376733677199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Rode</dc:creator>
  <cp:lastModifiedBy>Michael Rode</cp:lastModifiedBy>
  <dcterms:created xsi:type="dcterms:W3CDTF">2023-01-19T09:46:31Z</dcterms:created>
  <dcterms:modified xsi:type="dcterms:W3CDTF">2023-02-25T09:20:27Z</dcterms:modified>
</cp:coreProperties>
</file>