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el Rode\Desktop\Kohletarget_2023_03\"/>
    </mc:Choice>
  </mc:AlternateContent>
  <xr:revisionPtr revIDLastSave="0" documentId="8_{BB98310F-C18B-4597-BB0B-83B64EFF80E9}" xr6:coauthVersionLast="47" xr6:coauthVersionMax="47" xr10:uidLastSave="{00000000-0000-0000-0000-000000000000}"/>
  <bookViews>
    <workbookView xWindow="-120" yWindow="-120" windowWidth="29040" windowHeight="15840" xr2:uid="{16E32EC8-536E-442A-AB15-01DE487FAD49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A16" i="1"/>
  <c r="E16" i="1" s="1"/>
  <c r="F16" i="1" s="1"/>
  <c r="G16" i="1" s="1"/>
  <c r="B18" i="1"/>
  <c r="B19" i="1" s="1"/>
  <c r="B20" i="1" s="1"/>
  <c r="B21" i="1" s="1"/>
  <c r="B22" i="1" s="1"/>
  <c r="A22" i="1" s="1"/>
  <c r="E22" i="1" s="1"/>
  <c r="F22" i="1" s="1"/>
  <c r="B7" i="1"/>
  <c r="B8" i="1" s="1"/>
  <c r="B9" i="1" s="1"/>
  <c r="B10" i="1" s="1"/>
  <c r="B11" i="1" s="1"/>
  <c r="B12" i="1" s="1"/>
  <c r="B13" i="1" s="1"/>
  <c r="B14" i="1" s="1"/>
  <c r="A6" i="1"/>
  <c r="E6" i="1" s="1"/>
  <c r="F6" i="1" s="1"/>
  <c r="B15" i="1" l="1"/>
  <c r="G22" i="1"/>
  <c r="A19" i="1"/>
  <c r="E19" i="1" s="1"/>
  <c r="F19" i="1" s="1"/>
  <c r="G19" i="1" s="1"/>
  <c r="A14" i="1"/>
  <c r="E14" i="1" s="1"/>
  <c r="F14" i="1" s="1"/>
  <c r="G14" i="1" s="1"/>
  <c r="A10" i="1"/>
  <c r="E10" i="1" s="1"/>
  <c r="F10" i="1" s="1"/>
  <c r="G10" i="1" s="1"/>
  <c r="A18" i="1"/>
  <c r="E18" i="1" s="1"/>
  <c r="F18" i="1" s="1"/>
  <c r="G18" i="1" s="1"/>
  <c r="A13" i="1"/>
  <c r="E13" i="1" s="1"/>
  <c r="F13" i="1" s="1"/>
  <c r="G13" i="1" s="1"/>
  <c r="A9" i="1"/>
  <c r="E9" i="1" s="1"/>
  <c r="F9" i="1" s="1"/>
  <c r="G9" i="1" s="1"/>
  <c r="A21" i="1"/>
  <c r="E21" i="1" s="1"/>
  <c r="F21" i="1" s="1"/>
  <c r="G21" i="1" s="1"/>
  <c r="A17" i="1"/>
  <c r="E17" i="1" s="1"/>
  <c r="F17" i="1" s="1"/>
  <c r="G17" i="1" s="1"/>
  <c r="A12" i="1"/>
  <c r="E12" i="1" s="1"/>
  <c r="F12" i="1" s="1"/>
  <c r="G12" i="1" s="1"/>
  <c r="A8" i="1"/>
  <c r="E8" i="1" s="1"/>
  <c r="F8" i="1" s="1"/>
  <c r="G8" i="1" s="1"/>
  <c r="A20" i="1"/>
  <c r="E20" i="1" s="1"/>
  <c r="F20" i="1" s="1"/>
  <c r="G20" i="1" s="1"/>
  <c r="A15" i="1"/>
  <c r="E15" i="1" s="1"/>
  <c r="F15" i="1" s="1"/>
  <c r="G15" i="1" s="1"/>
  <c r="A11" i="1"/>
  <c r="E11" i="1" s="1"/>
  <c r="F11" i="1" s="1"/>
  <c r="G11" i="1" s="1"/>
  <c r="A7" i="1"/>
  <c r="E7" i="1" s="1"/>
  <c r="F7" i="1" s="1"/>
  <c r="G7" i="1" s="1"/>
  <c r="G6" i="1"/>
</calcChain>
</file>

<file path=xl/sharedStrings.xml><?xml version="1.0" encoding="utf-8"?>
<sst xmlns="http://schemas.openxmlformats.org/spreadsheetml/2006/main" count="18" uniqueCount="17">
  <si>
    <t>Summe</t>
  </si>
  <si>
    <t>Vorgabe</t>
  </si>
  <si>
    <t>Lambda=</t>
  </si>
  <si>
    <t>pm</t>
  </si>
  <si>
    <t>Int(0)=</t>
  </si>
  <si>
    <t>Winkel</t>
  </si>
  <si>
    <t>Erwartung</t>
  </si>
  <si>
    <t>Max123</t>
  </si>
  <si>
    <t>Max213</t>
  </si>
  <si>
    <t>BesselX</t>
  </si>
  <si>
    <t>Quotient=</t>
  </si>
  <si>
    <t>DetWk in °</t>
  </si>
  <si>
    <t>5kV</t>
  </si>
  <si>
    <t>7,9°</t>
  </si>
  <si>
    <t>4,6°</t>
  </si>
  <si>
    <r>
      <rPr>
        <i/>
        <sz val="11"/>
        <color theme="1"/>
        <rFont val="Calibri"/>
        <family val="2"/>
        <scheme val="minor"/>
      </rPr>
      <t>U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=</t>
    </r>
  </si>
  <si>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_Atom=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</si>
</sst>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2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Modellergebnis  </a:t>
            </a:r>
          </a:p>
          <a:p>
            <a:pPr>
              <a:defRPr/>
            </a:pPr>
            <a:r>
              <a:rPr lang="en-US"/>
              <a:t>orthogonal,</a:t>
            </a:r>
            <a:r>
              <a:rPr lang="en-US" baseline="0"/>
              <a:t> eine Basalebene, integriert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Tabelle1!$B$6:$B$22</c:f>
              <c:numCache>
                <c:formatCode>General</c:formatCode>
                <c:ptCount val="17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</c:numCache>
            </c:numRef>
          </c:xVal>
          <c:yVal>
            <c:numRef>
              <c:f>Tabelle1!$C$6:$C$22</c:f>
              <c:numCache>
                <c:formatCode>General</c:formatCode>
                <c:ptCount val="17"/>
                <c:pt idx="0">
                  <c:v>439</c:v>
                </c:pt>
                <c:pt idx="1">
                  <c:v>392</c:v>
                </c:pt>
                <c:pt idx="2">
                  <c:v>220</c:v>
                </c:pt>
                <c:pt idx="3">
                  <c:v>28</c:v>
                </c:pt>
                <c:pt idx="4">
                  <c:v>152</c:v>
                </c:pt>
                <c:pt idx="5">
                  <c:v>64</c:v>
                </c:pt>
                <c:pt idx="6">
                  <c:v>109</c:v>
                </c:pt>
                <c:pt idx="7">
                  <c:v>206</c:v>
                </c:pt>
                <c:pt idx="8">
                  <c:v>182</c:v>
                </c:pt>
                <c:pt idx="9">
                  <c:v>155</c:v>
                </c:pt>
                <c:pt idx="10">
                  <c:v>139</c:v>
                </c:pt>
                <c:pt idx="11">
                  <c:v>159</c:v>
                </c:pt>
                <c:pt idx="12">
                  <c:v>219</c:v>
                </c:pt>
                <c:pt idx="13">
                  <c:v>545</c:v>
                </c:pt>
                <c:pt idx="14">
                  <c:v>774</c:v>
                </c:pt>
                <c:pt idx="15">
                  <c:v>485</c:v>
                </c:pt>
                <c:pt idx="16">
                  <c:v>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AF-4D1E-84BE-7BAEB70B41B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Tabelle1!$B$6:$B$22</c:f>
              <c:numCache>
                <c:formatCode>General</c:formatCode>
                <c:ptCount val="17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</c:numCache>
            </c:numRef>
          </c:xVal>
          <c:yVal>
            <c:numRef>
              <c:f>Tabelle1!$G$6:$G$22</c:f>
              <c:numCache>
                <c:formatCode>General</c:formatCode>
                <c:ptCount val="17"/>
                <c:pt idx="0">
                  <c:v>425.60990853017654</c:v>
                </c:pt>
                <c:pt idx="1">
                  <c:v>365.52943030925553</c:v>
                </c:pt>
                <c:pt idx="2">
                  <c:v>194.17919175582432</c:v>
                </c:pt>
                <c:pt idx="3">
                  <c:v>23.0115913825401</c:v>
                </c:pt>
                <c:pt idx="4">
                  <c:v>114.35318610945906</c:v>
                </c:pt>
                <c:pt idx="5">
                  <c:v>43.298335204789502</c:v>
                </c:pt>
                <c:pt idx="6">
                  <c:v>65.079093412797064</c:v>
                </c:pt>
                <c:pt idx="7">
                  <c:v>106.3873401697046</c:v>
                </c:pt>
                <c:pt idx="8">
                  <c:v>79.557052544090013</c:v>
                </c:pt>
                <c:pt idx="9">
                  <c:v>56.000285525750918</c:v>
                </c:pt>
                <c:pt idx="10">
                  <c:v>40.420803302949736</c:v>
                </c:pt>
                <c:pt idx="11">
                  <c:v>36.109739582365656</c:v>
                </c:pt>
                <c:pt idx="12">
                  <c:v>37.503440409957406</c:v>
                </c:pt>
                <c:pt idx="13">
                  <c:v>67.479861911497153</c:v>
                </c:pt>
                <c:pt idx="14">
                  <c:v>65.76621461961642</c:v>
                </c:pt>
                <c:pt idx="15">
                  <c:v>26.421776614806571</c:v>
                </c:pt>
                <c:pt idx="16">
                  <c:v>7.8173947423372514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C6-4596-99AA-5EC000489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450368"/>
        <c:axId val="372451352"/>
      </c:scatterChart>
      <c:valAx>
        <c:axId val="37245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Detektionswinkel in 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2451352"/>
        <c:crosses val="autoZero"/>
        <c:crossBetween val="midCat"/>
        <c:majorUnit val="2"/>
        <c:minorUnit val="0.5"/>
      </c:valAx>
      <c:valAx>
        <c:axId val="372451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Intensität in willk. Einheiten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2450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22</xdr:row>
      <xdr:rowOff>33337</xdr:rowOff>
    </xdr:from>
    <xdr:to>
      <xdr:col>7</xdr:col>
      <xdr:colOff>161925</xdr:colOff>
      <xdr:row>38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69C5E9-5625-30BA-FEC2-6EDF2806E3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1400C-224D-4E87-9BAE-F273512EA385}">
  <dimension ref="A1:Q23"/>
  <sheetViews>
    <sheetView tabSelected="1" workbookViewId="0">
      <selection activeCell="I22" sqref="I22"/>
    </sheetView>
  </sheetViews>
  <sheetFormatPr baseColWidth="10" defaultRowHeight="15" x14ac:dyDescent="0.25"/>
  <cols>
    <col min="3" max="3" width="12.5703125" customWidth="1"/>
    <col min="15" max="15" width="11.42578125" style="1"/>
  </cols>
  <sheetData>
    <row r="1" spans="1:17" ht="18" x14ac:dyDescent="0.35">
      <c r="B1" s="8" t="s">
        <v>1</v>
      </c>
      <c r="D1" t="s">
        <v>15</v>
      </c>
      <c r="E1" t="s">
        <v>12</v>
      </c>
      <c r="F1" s="9" t="s">
        <v>2</v>
      </c>
      <c r="G1" s="2">
        <v>17</v>
      </c>
      <c r="H1" t="s">
        <v>3</v>
      </c>
      <c r="I1" t="s">
        <v>16</v>
      </c>
      <c r="J1" s="2">
        <v>54.5</v>
      </c>
      <c r="K1" t="s">
        <v>3</v>
      </c>
      <c r="L1" s="9" t="s">
        <v>4</v>
      </c>
      <c r="M1" s="10">
        <v>1</v>
      </c>
    </row>
    <row r="2" spans="1:17" x14ac:dyDescent="0.25">
      <c r="B2" s="1"/>
      <c r="E2" t="s">
        <v>5</v>
      </c>
    </row>
    <row r="3" spans="1:17" x14ac:dyDescent="0.25">
      <c r="B3" s="8" t="s">
        <v>6</v>
      </c>
      <c r="D3" t="s">
        <v>7</v>
      </c>
      <c r="E3" t="s">
        <v>13</v>
      </c>
    </row>
    <row r="4" spans="1:17" x14ac:dyDescent="0.25">
      <c r="D4" t="s">
        <v>8</v>
      </c>
      <c r="E4" t="s">
        <v>14</v>
      </c>
    </row>
    <row r="5" spans="1:17" x14ac:dyDescent="0.25">
      <c r="B5" s="6" t="s">
        <v>11</v>
      </c>
      <c r="C5" s="3" t="s">
        <v>0</v>
      </c>
      <c r="D5" s="7"/>
      <c r="E5" s="3" t="s">
        <v>9</v>
      </c>
      <c r="H5" s="7"/>
      <c r="I5" s="7"/>
      <c r="J5" s="7"/>
      <c r="K5" s="7"/>
      <c r="L5" s="7"/>
      <c r="M5" s="7"/>
      <c r="N5" s="7"/>
      <c r="P5" s="2"/>
      <c r="Q5" s="2"/>
    </row>
    <row r="6" spans="1:17" x14ac:dyDescent="0.25">
      <c r="A6">
        <f>2*PI()/360*B6</f>
        <v>1.7453292519943295E-2</v>
      </c>
      <c r="B6" s="6">
        <v>1</v>
      </c>
      <c r="C6" s="4">
        <v>439</v>
      </c>
      <c r="D6" s="2"/>
      <c r="E6">
        <f>2*$J$1*SIN(A6)/$G$1</f>
        <v>0.1119007236272884</v>
      </c>
      <c r="F6">
        <f>$M$1*((2*BESSELJ(PI()*E6,1))/(PI()*E6))^2</f>
        <v>0.96949865268832924</v>
      </c>
      <c r="G6" s="5">
        <f>C6*F6</f>
        <v>425.60990853017654</v>
      </c>
      <c r="H6" s="2"/>
      <c r="I6" s="2"/>
      <c r="J6" s="2"/>
      <c r="K6" s="2"/>
      <c r="L6" s="2"/>
      <c r="M6" s="2"/>
      <c r="N6" s="2"/>
      <c r="P6" s="2"/>
      <c r="Q6" s="2"/>
    </row>
    <row r="7" spans="1:17" x14ac:dyDescent="0.25">
      <c r="A7">
        <f t="shared" ref="A7:A22" si="0">2*PI()/360*B7</f>
        <v>2.6179938779914945E-2</v>
      </c>
      <c r="B7" s="6">
        <f>B6+0.5</f>
        <v>1.5</v>
      </c>
      <c r="C7" s="4">
        <v>392</v>
      </c>
      <c r="D7" s="2"/>
      <c r="E7">
        <f>2*$J$1*SIN(A7)/$G$1</f>
        <v>0.16784043326812784</v>
      </c>
      <c r="F7">
        <f t="shared" ref="F7:F22" si="1">$M$1*((2*BESSELJ(PI()*E7,1))/(PI()*E7))^2</f>
        <v>0.9324730365032029</v>
      </c>
      <c r="G7" s="5">
        <f>C7*F7</f>
        <v>365.52943030925553</v>
      </c>
      <c r="H7" s="2"/>
      <c r="I7" s="2"/>
      <c r="J7" s="2"/>
      <c r="K7" s="2"/>
      <c r="L7" s="2"/>
      <c r="M7" s="2"/>
      <c r="N7" s="2"/>
      <c r="P7" s="2"/>
      <c r="Q7" s="2"/>
    </row>
    <row r="8" spans="1:17" x14ac:dyDescent="0.25">
      <c r="A8">
        <f t="shared" si="0"/>
        <v>3.4906585039886591E-2</v>
      </c>
      <c r="B8" s="6">
        <f t="shared" ref="B8:B22" si="2">B7+0.5</f>
        <v>2</v>
      </c>
      <c r="C8" s="4">
        <v>220</v>
      </c>
      <c r="D8" s="2"/>
      <c r="E8">
        <f>2*$J$1*SIN(A8)/$G$1</f>
        <v>0.22376736121015325</v>
      </c>
      <c r="F8">
        <f t="shared" si="1"/>
        <v>0.8826326897992014</v>
      </c>
      <c r="G8" s="5">
        <f>C8*F8</f>
        <v>194.17919175582432</v>
      </c>
      <c r="H8" s="2"/>
      <c r="I8" s="2"/>
      <c r="J8" s="2"/>
      <c r="K8" s="2"/>
      <c r="L8" s="2"/>
      <c r="M8" s="2"/>
      <c r="N8" s="2"/>
      <c r="P8" s="2"/>
      <c r="Q8" s="2"/>
    </row>
    <row r="9" spans="1:17" x14ac:dyDescent="0.25">
      <c r="A9">
        <f t="shared" si="0"/>
        <v>4.3633231299858237E-2</v>
      </c>
      <c r="B9" s="6">
        <f t="shared" si="2"/>
        <v>2.5</v>
      </c>
      <c r="C9" s="4">
        <v>28</v>
      </c>
      <c r="D9" s="2"/>
      <c r="E9">
        <f>2*$J$1*SIN(A9)/$G$1</f>
        <v>0.27967724840127195</v>
      </c>
      <c r="F9">
        <f t="shared" si="1"/>
        <v>0.8218425493764322</v>
      </c>
      <c r="G9" s="5">
        <f>C9*F9</f>
        <v>23.0115913825401</v>
      </c>
      <c r="H9" s="2"/>
      <c r="I9" s="2"/>
      <c r="J9" s="2"/>
      <c r="K9" s="2"/>
      <c r="L9" s="2"/>
      <c r="M9" s="2"/>
      <c r="N9" s="2"/>
      <c r="P9" s="2"/>
      <c r="Q9" s="2"/>
    </row>
    <row r="10" spans="1:17" x14ac:dyDescent="0.25">
      <c r="A10">
        <f t="shared" si="0"/>
        <v>5.235987755982989E-2</v>
      </c>
      <c r="B10" s="6">
        <f t="shared" si="2"/>
        <v>3</v>
      </c>
      <c r="C10" s="4">
        <v>152</v>
      </c>
      <c r="D10" s="2"/>
      <c r="E10">
        <f>2*$J$1*SIN(A10)/$G$1</f>
        <v>0.33556583708711046</v>
      </c>
      <c r="F10">
        <f t="shared" si="1"/>
        <v>0.75232359282538852</v>
      </c>
      <c r="G10" s="5">
        <f>C10*F10</f>
        <v>114.35318610945906</v>
      </c>
      <c r="H10" s="2"/>
      <c r="I10" s="2"/>
      <c r="J10" s="2"/>
      <c r="K10" s="2"/>
      <c r="L10" s="2"/>
      <c r="M10" s="2"/>
      <c r="N10" s="2"/>
      <c r="P10" s="2"/>
      <c r="Q10" s="2"/>
    </row>
    <row r="11" spans="1:17" x14ac:dyDescent="0.25">
      <c r="A11">
        <f t="shared" si="0"/>
        <v>6.1086523819801536E-2</v>
      </c>
      <c r="B11" s="6">
        <f t="shared" si="2"/>
        <v>3.5</v>
      </c>
      <c r="C11" s="4">
        <v>64</v>
      </c>
      <c r="D11" s="2"/>
      <c r="E11">
        <f>2*$J$1*SIN(A11)/$G$1</f>
        <v>0.39142887113525882</v>
      </c>
      <c r="F11">
        <f t="shared" si="1"/>
        <v>0.67653648757483598</v>
      </c>
      <c r="G11" s="5">
        <f>C11*F11</f>
        <v>43.298335204789502</v>
      </c>
      <c r="H11" s="2"/>
      <c r="I11" s="2"/>
      <c r="J11" s="2"/>
      <c r="K11" s="2"/>
      <c r="L11" s="2"/>
      <c r="M11" s="2"/>
      <c r="N11" s="2"/>
      <c r="P11" s="2"/>
      <c r="Q11" s="2"/>
    </row>
    <row r="12" spans="1:17" x14ac:dyDescent="0.25">
      <c r="A12">
        <f t="shared" si="0"/>
        <v>6.9813170079773182E-2</v>
      </c>
      <c r="B12" s="6">
        <f t="shared" si="2"/>
        <v>4</v>
      </c>
      <c r="C12" s="4">
        <v>109</v>
      </c>
      <c r="D12" s="2"/>
      <c r="E12">
        <f>2*$J$1*SIN(A12)/$G$1</f>
        <v>0.44726209635939163</v>
      </c>
      <c r="F12">
        <f t="shared" si="1"/>
        <v>0.5970559028696979</v>
      </c>
      <c r="G12" s="5">
        <f>C12*F12</f>
        <v>65.079093412797064</v>
      </c>
      <c r="H12" s="2"/>
      <c r="I12" s="2"/>
      <c r="J12" s="2"/>
      <c r="K12" s="2"/>
      <c r="L12" s="2"/>
      <c r="M12" s="2"/>
      <c r="N12" s="2"/>
      <c r="P12" s="2"/>
      <c r="Q12" s="2"/>
    </row>
    <row r="13" spans="1:17" x14ac:dyDescent="0.25">
      <c r="A13">
        <f t="shared" si="0"/>
        <v>7.8539816339744828E-2</v>
      </c>
      <c r="B13" s="6">
        <f t="shared" si="2"/>
        <v>4.5</v>
      </c>
      <c r="C13" s="4">
        <v>206</v>
      </c>
      <c r="D13" s="2"/>
      <c r="E13">
        <f>2*$J$1*SIN(A13)/$G$1</f>
        <v>0.5030612608432411</v>
      </c>
      <c r="F13">
        <f t="shared" si="1"/>
        <v>0.51644339888206114</v>
      </c>
      <c r="G13" s="5">
        <f>C13*F13</f>
        <v>106.3873401697046</v>
      </c>
      <c r="H13" s="2"/>
      <c r="I13" s="2"/>
      <c r="J13" s="2"/>
      <c r="K13" s="2"/>
      <c r="L13" s="2"/>
      <c r="M13" s="2"/>
      <c r="N13" s="2"/>
      <c r="P13" s="2"/>
      <c r="Q13" s="2"/>
    </row>
    <row r="14" spans="1:17" x14ac:dyDescent="0.25">
      <c r="A14">
        <f t="shared" si="0"/>
        <v>8.7266462599716474E-2</v>
      </c>
      <c r="B14" s="6">
        <f t="shared" si="2"/>
        <v>5</v>
      </c>
      <c r="C14" s="4">
        <v>182</v>
      </c>
      <c r="D14" s="2"/>
      <c r="E14">
        <f>2*$J$1*SIN(A14)/$G$1</f>
        <v>0.55882211526439651</v>
      </c>
      <c r="F14">
        <f t="shared" si="1"/>
        <v>0.43712666233016489</v>
      </c>
      <c r="G14" s="5">
        <f>C14*F14</f>
        <v>79.557052544090013</v>
      </c>
      <c r="H14" s="2"/>
      <c r="I14" s="2"/>
      <c r="J14" s="2"/>
      <c r="K14" s="2"/>
      <c r="L14" s="2"/>
      <c r="M14" s="2"/>
      <c r="N14" s="2"/>
      <c r="P14" s="2"/>
      <c r="Q14" s="2"/>
    </row>
    <row r="15" spans="1:17" x14ac:dyDescent="0.25">
      <c r="A15">
        <f t="shared" si="0"/>
        <v>9.599310885968812E-2</v>
      </c>
      <c r="B15" s="6">
        <f t="shared" si="2"/>
        <v>5.5</v>
      </c>
      <c r="C15" s="4">
        <v>155</v>
      </c>
      <c r="D15" s="2"/>
      <c r="E15">
        <f>2*$J$1*SIN(A15)/$G$1</f>
        <v>0.61454041321790676</v>
      </c>
      <c r="F15">
        <f t="shared" si="1"/>
        <v>0.36129216468226399</v>
      </c>
      <c r="G15" s="5">
        <f>C15*F15</f>
        <v>56.000285525750918</v>
      </c>
      <c r="H15" s="2"/>
      <c r="I15" s="2"/>
      <c r="J15" s="2"/>
      <c r="K15" s="2"/>
      <c r="L15" s="2"/>
      <c r="M15" s="2"/>
      <c r="N15" s="2"/>
      <c r="P15" s="2"/>
      <c r="Q15" s="2"/>
    </row>
    <row r="16" spans="1:17" x14ac:dyDescent="0.25">
      <c r="A16">
        <f t="shared" si="0"/>
        <v>0.10471975511965978</v>
      </c>
      <c r="B16" s="6">
        <v>6</v>
      </c>
      <c r="C16" s="4">
        <v>139</v>
      </c>
      <c r="D16" s="2"/>
      <c r="E16">
        <f>2*$J$1*SIN(A16)/$G$1</f>
        <v>0.67021191153966053</v>
      </c>
      <c r="F16">
        <f t="shared" si="1"/>
        <v>0.29079714606438661</v>
      </c>
      <c r="G16" s="5">
        <f>C16*F16</f>
        <v>40.420803302949736</v>
      </c>
      <c r="H16" s="2"/>
      <c r="I16" s="2"/>
      <c r="J16" s="2"/>
      <c r="K16" s="2"/>
      <c r="L16" s="2"/>
      <c r="M16" s="2"/>
      <c r="N16" s="2"/>
      <c r="P16" s="2"/>
      <c r="Q16" s="2"/>
    </row>
    <row r="17" spans="1:17" x14ac:dyDescent="0.25">
      <c r="A17">
        <f t="shared" si="0"/>
        <v>0.11344640137963143</v>
      </c>
      <c r="B17" s="6">
        <v>6.5</v>
      </c>
      <c r="C17" s="4">
        <v>159</v>
      </c>
      <c r="D17" s="2"/>
      <c r="E17">
        <f>2*$J$1*SIN(A17)/$G$1</f>
        <v>0.72583237062951955</v>
      </c>
      <c r="F17">
        <f t="shared" si="1"/>
        <v>0.22710528039223685</v>
      </c>
      <c r="G17" s="5">
        <f>C17*F17</f>
        <v>36.109739582365656</v>
      </c>
      <c r="H17" s="2"/>
      <c r="I17" s="2"/>
      <c r="J17" s="2"/>
      <c r="K17" s="2"/>
      <c r="L17" s="2"/>
      <c r="M17" s="2"/>
      <c r="N17" s="2"/>
      <c r="P17" s="2"/>
      <c r="Q17" s="2"/>
    </row>
    <row r="18" spans="1:17" x14ac:dyDescent="0.25">
      <c r="A18">
        <f t="shared" si="0"/>
        <v>0.12217304763960307</v>
      </c>
      <c r="B18" s="6">
        <f t="shared" si="2"/>
        <v>7</v>
      </c>
      <c r="C18" s="4">
        <v>219</v>
      </c>
      <c r="D18" s="2"/>
      <c r="E18">
        <f>2*$J$1*SIN(A18)/$G$1</f>
        <v>0.78139755477418094</v>
      </c>
      <c r="F18">
        <f t="shared" si="1"/>
        <v>0.17124858634683746</v>
      </c>
      <c r="G18" s="5">
        <f>C18*F18</f>
        <v>37.503440409957406</v>
      </c>
      <c r="H18" s="2"/>
      <c r="I18" s="2"/>
      <c r="J18" s="2"/>
      <c r="K18" s="2"/>
      <c r="L18" s="2"/>
      <c r="M18" s="2"/>
      <c r="N18" s="2"/>
      <c r="P18" s="2"/>
      <c r="Q18" s="2"/>
    </row>
    <row r="19" spans="1:17" x14ac:dyDescent="0.25">
      <c r="A19">
        <f t="shared" si="0"/>
        <v>0.1308996938995747</v>
      </c>
      <c r="B19" s="6">
        <f t="shared" si="2"/>
        <v>7.5</v>
      </c>
      <c r="C19" s="4">
        <v>545</v>
      </c>
      <c r="D19" s="2"/>
      <c r="E19">
        <f>2*$J$1*SIN(A19)/$G$1</f>
        <v>0.83690323246974241</v>
      </c>
      <c r="F19">
        <f t="shared" si="1"/>
        <v>0.12381626038806816</v>
      </c>
      <c r="G19" s="5">
        <f>C19*F19</f>
        <v>67.479861911497153</v>
      </c>
      <c r="H19" s="2"/>
      <c r="I19" s="2"/>
      <c r="J19" s="2"/>
      <c r="K19" s="2"/>
      <c r="L19" s="2"/>
      <c r="M19" s="2"/>
      <c r="N19" s="2"/>
      <c r="P19" s="2"/>
      <c r="Q19" s="2"/>
    </row>
    <row r="20" spans="1:17" x14ac:dyDescent="0.25">
      <c r="A20">
        <f t="shared" si="0"/>
        <v>0.13962634015954636</v>
      </c>
      <c r="B20" s="6">
        <f t="shared" si="2"/>
        <v>8</v>
      </c>
      <c r="C20" s="4">
        <v>774</v>
      </c>
      <c r="D20" s="2"/>
      <c r="E20">
        <f>2*$J$1*SIN(A20)/$G$1</f>
        <v>0.89234517674394898</v>
      </c>
      <c r="F20">
        <f t="shared" si="1"/>
        <v>8.4969269534388145E-2</v>
      </c>
      <c r="G20" s="5">
        <f>C20*F20</f>
        <v>65.76621461961642</v>
      </c>
      <c r="H20" s="2"/>
      <c r="I20" s="2"/>
      <c r="J20" s="2"/>
      <c r="K20" s="2"/>
      <c r="L20" s="2"/>
      <c r="M20" s="2"/>
      <c r="N20" s="2"/>
      <c r="P20" s="2"/>
      <c r="Q20" s="2"/>
    </row>
    <row r="21" spans="1:17" x14ac:dyDescent="0.25">
      <c r="A21">
        <f t="shared" si="0"/>
        <v>0.14835298641951802</v>
      </c>
      <c r="B21" s="6">
        <f t="shared" si="2"/>
        <v>8.5</v>
      </c>
      <c r="C21" s="4">
        <v>485</v>
      </c>
      <c r="D21" s="2"/>
      <c r="E21">
        <f>2*$J$1*SIN(A21)/$G$1</f>
        <v>0.94771916547809165</v>
      </c>
      <c r="F21">
        <f t="shared" si="1"/>
        <v>5.4477889927436227E-2</v>
      </c>
      <c r="G21" s="5">
        <f>C21*F21</f>
        <v>26.421776614806571</v>
      </c>
      <c r="H21" s="8" t="s">
        <v>10</v>
      </c>
      <c r="I21" s="11">
        <f>G13/G19</f>
        <v>1.5765791030994749</v>
      </c>
      <c r="J21" s="2"/>
      <c r="K21" s="2"/>
      <c r="L21" s="2"/>
      <c r="M21" s="2"/>
      <c r="N21" s="2"/>
      <c r="P21" s="2"/>
      <c r="Q21" s="2"/>
    </row>
    <row r="22" spans="1:17" x14ac:dyDescent="0.25">
      <c r="A22">
        <f t="shared" si="0"/>
        <v>0.15707963267948966</v>
      </c>
      <c r="B22" s="6">
        <f t="shared" si="2"/>
        <v>9</v>
      </c>
      <c r="C22" s="4">
        <v>246</v>
      </c>
      <c r="D22" s="2"/>
      <c r="E22">
        <f>2*$J$1*SIN(A22)/$G$1</f>
        <v>1.0030209817285392</v>
      </c>
      <c r="F22">
        <f t="shared" si="1"/>
        <v>3.1778027407875005E-2</v>
      </c>
      <c r="G22" s="5">
        <f>C22*F22</f>
        <v>7.8173947423372514</v>
      </c>
      <c r="H22" s="2"/>
      <c r="I22" s="2"/>
      <c r="J22" s="2"/>
      <c r="K22" s="2"/>
      <c r="L22" s="2"/>
      <c r="M22" s="2"/>
      <c r="N22" s="2"/>
      <c r="P22" s="2"/>
      <c r="Q22" s="2"/>
    </row>
    <row r="23" spans="1:17" x14ac:dyDescent="0.25">
      <c r="G23" s="2">
        <v>36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Rode</dc:creator>
  <cp:lastModifiedBy>Michael Rode</cp:lastModifiedBy>
  <dcterms:created xsi:type="dcterms:W3CDTF">2023-01-19T09:46:31Z</dcterms:created>
  <dcterms:modified xsi:type="dcterms:W3CDTF">2023-02-27T07:43:41Z</dcterms:modified>
</cp:coreProperties>
</file>